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8" windowWidth="11292" windowHeight="8532" tabRatio="601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9" i="1"/>
  <c r="C21"/>
  <c r="I21"/>
  <c r="H9"/>
  <c r="J9"/>
  <c r="G21"/>
  <c r="D21"/>
  <c r="H21"/>
  <c r="H19"/>
  <c r="J19"/>
  <c r="K19"/>
  <c r="H18"/>
  <c r="J18"/>
  <c r="K18"/>
  <c r="H17"/>
  <c r="J17"/>
  <c r="K17"/>
  <c r="H16"/>
  <c r="H15"/>
  <c r="J15"/>
  <c r="K15"/>
  <c r="H14"/>
  <c r="J14"/>
  <c r="K14"/>
  <c r="H13"/>
  <c r="J13"/>
  <c r="K13"/>
  <c r="H12"/>
  <c r="J12"/>
  <c r="K12"/>
  <c r="H11"/>
  <c r="J11"/>
  <c r="H10"/>
  <c r="J10"/>
  <c r="K10"/>
  <c r="V21"/>
  <c r="L21"/>
  <c r="K16"/>
  <c r="N16"/>
  <c r="M16"/>
  <c r="E32"/>
  <c r="E28"/>
  <c r="E37"/>
  <c r="F37"/>
  <c r="E29"/>
  <c r="E30"/>
  <c r="E31"/>
  <c r="E33"/>
  <c r="E34"/>
  <c r="E35"/>
  <c r="C37"/>
  <c r="D37"/>
  <c r="E19"/>
  <c r="E18"/>
  <c r="E17"/>
  <c r="E16"/>
  <c r="E15"/>
  <c r="E14"/>
  <c r="E13"/>
  <c r="E12"/>
  <c r="E11"/>
  <c r="E10"/>
  <c r="F35"/>
  <c r="F34"/>
  <c r="F33"/>
  <c r="F32"/>
  <c r="F31"/>
  <c r="F30"/>
  <c r="F29"/>
  <c r="F28"/>
  <c r="R21"/>
  <c r="T21"/>
  <c r="O21"/>
  <c r="F13"/>
  <c r="F19"/>
  <c r="F18"/>
  <c r="F17"/>
  <c r="F16"/>
  <c r="F15"/>
  <c r="F14"/>
  <c r="F12"/>
  <c r="F11"/>
  <c r="F10"/>
  <c r="F9"/>
  <c r="E21"/>
  <c r="K9"/>
  <c r="P16"/>
  <c r="Q16"/>
  <c r="S16"/>
  <c r="U16"/>
  <c r="P9"/>
  <c r="Q9"/>
  <c r="S9"/>
  <c r="U9"/>
  <c r="N9"/>
  <c r="M9"/>
  <c r="F21"/>
  <c r="N12"/>
  <c r="M12"/>
  <c r="P12"/>
  <c r="Q12"/>
  <c r="S12"/>
  <c r="U12"/>
  <c r="M13"/>
  <c r="P13"/>
  <c r="Q13"/>
  <c r="S13"/>
  <c r="U13"/>
  <c r="N13"/>
  <c r="N18"/>
  <c r="M18"/>
  <c r="P18"/>
  <c r="Q18"/>
  <c r="S18"/>
  <c r="U18"/>
  <c r="M19"/>
  <c r="P19"/>
  <c r="Q19"/>
  <c r="S19"/>
  <c r="U19"/>
  <c r="N19"/>
  <c r="N10"/>
  <c r="M10"/>
  <c r="P10"/>
  <c r="Q10"/>
  <c r="S10"/>
  <c r="U10"/>
  <c r="K11"/>
  <c r="J21"/>
  <c r="N14"/>
  <c r="M14"/>
  <c r="P14"/>
  <c r="Q14"/>
  <c r="S14"/>
  <c r="U14"/>
  <c r="M15"/>
  <c r="P15"/>
  <c r="Q15"/>
  <c r="S15"/>
  <c r="U15"/>
  <c r="N15"/>
  <c r="M17"/>
  <c r="P17"/>
  <c r="Q17"/>
  <c r="S17"/>
  <c r="U17"/>
  <c r="N17"/>
  <c r="M11"/>
  <c r="M21"/>
  <c r="P11"/>
  <c r="Q11"/>
  <c r="S11"/>
  <c r="U11"/>
  <c r="U21"/>
  <c r="N11"/>
  <c r="N21"/>
  <c r="K21"/>
  <c r="P21"/>
  <c r="Q21"/>
  <c r="S21"/>
</calcChain>
</file>

<file path=xl/sharedStrings.xml><?xml version="1.0" encoding="utf-8"?>
<sst xmlns="http://schemas.openxmlformats.org/spreadsheetml/2006/main" count="96" uniqueCount="58">
  <si>
    <t>Schedule of Contracts</t>
  </si>
  <si>
    <t>FYE 12/31/2011</t>
  </si>
  <si>
    <t>No.</t>
  </si>
  <si>
    <t>Contract</t>
  </si>
  <si>
    <t>Estimated</t>
  </si>
  <si>
    <t>Profit</t>
  </si>
  <si>
    <t>To Date</t>
  </si>
  <si>
    <t>Job</t>
  </si>
  <si>
    <t>Gross</t>
  </si>
  <si>
    <t>Percentage</t>
  </si>
  <si>
    <t>Costs</t>
  </si>
  <si>
    <t>Current</t>
  </si>
  <si>
    <t>Year</t>
  </si>
  <si>
    <t>Billings</t>
  </si>
  <si>
    <t>Percent</t>
  </si>
  <si>
    <t>Complete</t>
  </si>
  <si>
    <t>Total</t>
  </si>
  <si>
    <t>Revenue</t>
  </si>
  <si>
    <t>Earned</t>
  </si>
  <si>
    <t>Prior</t>
  </si>
  <si>
    <t>Billing</t>
  </si>
  <si>
    <t>Losses</t>
  </si>
  <si>
    <t>Cost to</t>
  </si>
  <si>
    <t>Completion</t>
  </si>
  <si>
    <t>(Loss)</t>
  </si>
  <si>
    <t>Incurred</t>
  </si>
  <si>
    <t>Accrued</t>
  </si>
  <si>
    <t>Amount</t>
  </si>
  <si>
    <t>Total Contracts in Progress</t>
  </si>
  <si>
    <t>Over</t>
  </si>
  <si>
    <t>(Under)</t>
  </si>
  <si>
    <t>Overhead</t>
  </si>
  <si>
    <t>Contracts Not Started</t>
  </si>
  <si>
    <t>Total Contracts Not Started</t>
  </si>
  <si>
    <t>Total Cost</t>
  </si>
  <si>
    <t>Collected</t>
  </si>
  <si>
    <t>For the Period Ending November 30_2011</t>
  </si>
  <si>
    <t>ABC Contractor</t>
  </si>
  <si>
    <t>H1 Job</t>
  </si>
  <si>
    <t>H2 Job</t>
  </si>
  <si>
    <t>H3 Job</t>
  </si>
  <si>
    <t>High School Job</t>
  </si>
  <si>
    <t>Grade School Job</t>
  </si>
  <si>
    <t>Church Job</t>
  </si>
  <si>
    <t>Shopping Center Job</t>
  </si>
  <si>
    <t>Park Job</t>
  </si>
  <si>
    <t>Water Tank Job</t>
  </si>
  <si>
    <t>Bridge Job</t>
  </si>
  <si>
    <t>Parking Lot Job</t>
  </si>
  <si>
    <t>Big House Job</t>
  </si>
  <si>
    <t>Small House Job</t>
  </si>
  <si>
    <t>Concrete Building Job</t>
  </si>
  <si>
    <t>Farrington Highway Job</t>
  </si>
  <si>
    <t>Waianae Job</t>
  </si>
  <si>
    <t>Simple Work in Place Statement</t>
  </si>
  <si>
    <t>Parking Deck Job</t>
  </si>
  <si>
    <t>Gymnasium Job</t>
  </si>
  <si>
    <t>Skating Rink Job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</si>
</sst>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0"/>
      <name val="Arial"/>
    </font>
    <font>
      <sz val="8"/>
      <name val="Arial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/>
    <xf numFmtId="0" fontId="3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0" xfId="0" applyFont="1" applyBorder="1"/>
    <xf numFmtId="3" fontId="2" fillId="0" borderId="0" xfId="0" applyNumberFormat="1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3" fontId="2" fillId="0" borderId="10" xfId="0" applyNumberFormat="1" applyFont="1" applyBorder="1"/>
    <xf numFmtId="10" fontId="2" fillId="0" borderId="10" xfId="0" applyNumberFormat="1" applyFont="1" applyBorder="1"/>
    <xf numFmtId="3" fontId="3" fillId="0" borderId="10" xfId="0" applyNumberFormat="1" applyFont="1" applyBorder="1"/>
    <xf numFmtId="37" fontId="2" fillId="0" borderId="0" xfId="0" applyNumberFormat="1" applyFont="1"/>
    <xf numFmtId="37" fontId="2" fillId="0" borderId="10" xfId="0" applyNumberFormat="1" applyFont="1" applyBorder="1"/>
    <xf numFmtId="3" fontId="2" fillId="0" borderId="10" xfId="0" applyNumberFormat="1" applyFont="1" applyFill="1" applyBorder="1"/>
    <xf numFmtId="10" fontId="2" fillId="0" borderId="10" xfId="0" applyNumberFormat="1" applyFont="1" applyFill="1" applyBorder="1"/>
    <xf numFmtId="3" fontId="3" fillId="0" borderId="10" xfId="0" applyNumberFormat="1" applyFont="1" applyFill="1" applyBorder="1"/>
    <xf numFmtId="37" fontId="2" fillId="0" borderId="10" xfId="0" applyNumberFormat="1" applyFont="1" applyFill="1" applyBorder="1"/>
    <xf numFmtId="0" fontId="2" fillId="0" borderId="0" xfId="0" applyFont="1" applyFill="1"/>
    <xf numFmtId="0" fontId="2" fillId="0" borderId="7" xfId="0" applyFont="1" applyBorder="1"/>
    <xf numFmtId="0" fontId="2" fillId="0" borderId="10" xfId="0" applyFont="1" applyBorder="1"/>
    <xf numFmtId="3" fontId="2" fillId="0" borderId="8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3" fillId="0" borderId="3" xfId="0" applyNumberFormat="1" applyFont="1" applyBorder="1"/>
    <xf numFmtId="3" fontId="2" fillId="0" borderId="5" xfId="0" applyNumberFormat="1" applyFont="1" applyBorder="1"/>
    <xf numFmtId="37" fontId="2" fillId="0" borderId="9" xfId="0" applyNumberFormat="1" applyFont="1" applyBorder="1"/>
    <xf numFmtId="10" fontId="2" fillId="0" borderId="9" xfId="0" applyNumberFormat="1" applyFont="1" applyFill="1" applyBorder="1"/>
    <xf numFmtId="3" fontId="2" fillId="0" borderId="1" xfId="0" applyNumberFormat="1" applyFont="1" applyBorder="1"/>
    <xf numFmtId="0" fontId="2" fillId="0" borderId="0" xfId="0" applyFont="1" applyAlignment="1">
      <alignment horizontal="left"/>
    </xf>
    <xf numFmtId="0" fontId="1" fillId="0" borderId="0" xfId="0" applyFont="1"/>
    <xf numFmtId="0" fontId="4" fillId="0" borderId="0" xfId="0" applyFont="1" applyAlignment="1">
      <alignment horizontal="right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0" xfId="0" applyFont="1"/>
    <xf numFmtId="0" fontId="5" fillId="0" borderId="7" xfId="0" applyFont="1" applyBorder="1" applyAlignment="1">
      <alignment horizontal="center"/>
    </xf>
    <xf numFmtId="3" fontId="5" fillId="0" borderId="10" xfId="0" applyNumberFormat="1" applyFont="1" applyBorder="1"/>
    <xf numFmtId="10" fontId="5" fillId="0" borderId="10" xfId="0" applyNumberFormat="1" applyFont="1" applyFill="1" applyBorder="1"/>
    <xf numFmtId="37" fontId="5" fillId="0" borderId="10" xfId="0" applyNumberFormat="1" applyFont="1" applyFill="1" applyBorder="1"/>
    <xf numFmtId="37" fontId="5" fillId="0" borderId="1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zoomScale="140" zoomScaleNormal="140" workbookViewId="0">
      <pane xSplit="2" ySplit="8" topLeftCell="C9" activePane="bottomRight" state="frozen"/>
      <selection pane="topRight" activeCell="C1" sqref="C1"/>
      <selection pane="bottomLeft" activeCell="A5" sqref="A5"/>
      <selection pane="bottomRight" activeCell="M32" sqref="M32"/>
    </sheetView>
  </sheetViews>
  <sheetFormatPr defaultColWidth="9.109375" defaultRowHeight="10.199999999999999"/>
  <cols>
    <col min="1" max="1" width="19.5546875" style="1" customWidth="1"/>
    <col min="2" max="2" width="4.109375" style="15" customWidth="1"/>
    <col min="3" max="3" width="8" style="15" customWidth="1"/>
    <col min="4" max="4" width="9.109375" style="15"/>
    <col min="5" max="6" width="9.109375" style="1"/>
    <col min="7" max="7" width="9.109375" style="4"/>
    <col min="8" max="9" width="0" style="4" hidden="1" customWidth="1"/>
    <col min="10" max="10" width="9.109375" style="4"/>
    <col min="11" max="11" width="8.6640625" style="4" customWidth="1"/>
    <col min="12" max="12" width="6.33203125" style="4" hidden="1" customWidth="1"/>
    <col min="13" max="14" width="8.6640625" style="1" customWidth="1"/>
    <col min="15" max="15" width="7" style="1" customWidth="1"/>
    <col min="16" max="17" width="8.6640625" style="1" customWidth="1"/>
    <col min="18" max="18" width="7" style="1" customWidth="1"/>
    <col min="19" max="19" width="8.6640625" style="1" customWidth="1"/>
    <col min="20" max="20" width="8.6640625" style="4" customWidth="1"/>
    <col min="21" max="22" width="8.6640625" style="1" customWidth="1"/>
    <col min="23" max="16384" width="9.109375" style="1"/>
  </cols>
  <sheetData>
    <row r="1" spans="1:22" ht="13.2">
      <c r="N1" s="40"/>
    </row>
    <row r="2" spans="1:22" ht="13.2">
      <c r="M2" s="41" t="s">
        <v>54</v>
      </c>
      <c r="N2" s="40"/>
    </row>
    <row r="3" spans="1:22" ht="13.2">
      <c r="N3" s="41" t="s">
        <v>36</v>
      </c>
      <c r="O3" s="39"/>
    </row>
    <row r="5" spans="1:22">
      <c r="A5" s="5" t="s">
        <v>37</v>
      </c>
      <c r="B5" s="11"/>
      <c r="C5" s="6"/>
      <c r="D5" s="11"/>
      <c r="E5" s="11"/>
      <c r="F5" s="11"/>
      <c r="G5" s="17"/>
      <c r="H5" s="48"/>
      <c r="I5" s="48"/>
      <c r="J5" s="17"/>
      <c r="K5" s="17"/>
      <c r="L5" s="17"/>
      <c r="M5" s="11"/>
      <c r="N5" s="11"/>
      <c r="O5" s="11"/>
      <c r="P5" s="11"/>
      <c r="Q5" s="11"/>
      <c r="R5" s="11"/>
      <c r="S5" s="11"/>
      <c r="T5" s="17"/>
      <c r="U5" s="11"/>
      <c r="V5" s="11"/>
    </row>
    <row r="6" spans="1:22">
      <c r="A6" s="7" t="s">
        <v>0</v>
      </c>
      <c r="B6" s="12"/>
      <c r="C6" s="8"/>
      <c r="D6" s="12" t="s">
        <v>4</v>
      </c>
      <c r="E6" s="12" t="s">
        <v>4</v>
      </c>
      <c r="F6" s="12" t="s">
        <v>8</v>
      </c>
      <c r="G6" s="18" t="s">
        <v>10</v>
      </c>
      <c r="H6" s="42"/>
      <c r="I6" s="42"/>
      <c r="J6" s="18" t="s">
        <v>31</v>
      </c>
      <c r="K6" s="18" t="s">
        <v>34</v>
      </c>
      <c r="L6" s="42" t="s">
        <v>19</v>
      </c>
      <c r="M6" s="12" t="s">
        <v>4</v>
      </c>
      <c r="N6" s="12" t="s">
        <v>11</v>
      </c>
      <c r="O6" s="12"/>
      <c r="P6" s="12"/>
      <c r="Q6" s="12" t="s">
        <v>16</v>
      </c>
      <c r="R6" s="12" t="s">
        <v>19</v>
      </c>
      <c r="S6" s="12" t="s">
        <v>11</v>
      </c>
      <c r="T6" s="18"/>
      <c r="U6" s="12" t="s">
        <v>29</v>
      </c>
      <c r="V6" s="12"/>
    </row>
    <row r="7" spans="1:22">
      <c r="A7" s="7" t="s">
        <v>1</v>
      </c>
      <c r="B7" s="12" t="s">
        <v>7</v>
      </c>
      <c r="C7" s="8" t="s">
        <v>3</v>
      </c>
      <c r="D7" s="12" t="s">
        <v>22</v>
      </c>
      <c r="E7" s="12" t="s">
        <v>5</v>
      </c>
      <c r="F7" s="12" t="s">
        <v>5</v>
      </c>
      <c r="G7" s="18" t="s">
        <v>25</v>
      </c>
      <c r="H7" s="42" t="s">
        <v>14</v>
      </c>
      <c r="I7" s="42" t="s">
        <v>4</v>
      </c>
      <c r="J7" s="18" t="s">
        <v>10</v>
      </c>
      <c r="K7" s="18" t="s">
        <v>25</v>
      </c>
      <c r="L7" s="42" t="s">
        <v>12</v>
      </c>
      <c r="M7" s="12" t="s">
        <v>22</v>
      </c>
      <c r="N7" s="12" t="s">
        <v>12</v>
      </c>
      <c r="O7" s="12" t="s">
        <v>26</v>
      </c>
      <c r="P7" s="12" t="s">
        <v>14</v>
      </c>
      <c r="Q7" s="12" t="s">
        <v>17</v>
      </c>
      <c r="R7" s="12" t="s">
        <v>12</v>
      </c>
      <c r="S7" s="12" t="s">
        <v>12</v>
      </c>
      <c r="T7" s="18" t="s">
        <v>20</v>
      </c>
      <c r="U7" s="12" t="s">
        <v>30</v>
      </c>
      <c r="V7" s="12" t="s">
        <v>35</v>
      </c>
    </row>
    <row r="8" spans="1:22">
      <c r="A8" s="9"/>
      <c r="B8" s="13" t="s">
        <v>2</v>
      </c>
      <c r="C8" s="10" t="s">
        <v>27</v>
      </c>
      <c r="D8" s="14" t="s">
        <v>23</v>
      </c>
      <c r="E8" s="13" t="s">
        <v>24</v>
      </c>
      <c r="F8" s="13" t="s">
        <v>9</v>
      </c>
      <c r="G8" s="19" t="s">
        <v>6</v>
      </c>
      <c r="H8" s="43" t="s">
        <v>15</v>
      </c>
      <c r="I8" s="43" t="s">
        <v>31</v>
      </c>
      <c r="J8" s="19" t="s">
        <v>25</v>
      </c>
      <c r="K8" s="19" t="s">
        <v>6</v>
      </c>
      <c r="L8" s="43" t="s">
        <v>10</v>
      </c>
      <c r="M8" s="13" t="s">
        <v>15</v>
      </c>
      <c r="N8" s="13" t="s">
        <v>10</v>
      </c>
      <c r="O8" s="13" t="s">
        <v>21</v>
      </c>
      <c r="P8" s="13" t="s">
        <v>15</v>
      </c>
      <c r="Q8" s="13" t="s">
        <v>18</v>
      </c>
      <c r="R8" s="13" t="s">
        <v>17</v>
      </c>
      <c r="S8" s="13" t="s">
        <v>17</v>
      </c>
      <c r="T8" s="19" t="s">
        <v>6</v>
      </c>
      <c r="U8" s="13" t="s">
        <v>13</v>
      </c>
      <c r="V8" s="13" t="s">
        <v>6</v>
      </c>
    </row>
    <row r="9" spans="1:22" s="29" customFormat="1">
      <c r="A9" s="25" t="s">
        <v>55</v>
      </c>
      <c r="B9" s="44">
        <v>97</v>
      </c>
      <c r="C9" s="25">
        <v>50052</v>
      </c>
      <c r="D9" s="25">
        <v>45709</v>
      </c>
      <c r="E9" s="25">
        <f>SUM(C9-D9)</f>
        <v>4343</v>
      </c>
      <c r="F9" s="26">
        <f>SUM(E9/C9)</f>
        <v>8.6769759450171818E-2</v>
      </c>
      <c r="G9" s="27">
        <v>12889</v>
      </c>
      <c r="H9" s="50">
        <f>SUM(G9/D9)</f>
        <v>0.28197947887724517</v>
      </c>
      <c r="I9" s="51">
        <v>5665</v>
      </c>
      <c r="J9" s="27">
        <f>SUM(H9*I9)</f>
        <v>1597.413747839594</v>
      </c>
      <c r="K9" s="27">
        <f t="shared" ref="K9:K19" si="0">SUM(G9+J9)</f>
        <v>14486.413747839593</v>
      </c>
      <c r="L9" s="27"/>
      <c r="M9" s="25">
        <f t="shared" ref="M9:M19" si="1">SUM(D9-K9)</f>
        <v>31222.586252160407</v>
      </c>
      <c r="N9" s="25">
        <f>SUM(K9-L9)</f>
        <v>14486.413747839593</v>
      </c>
      <c r="O9" s="25"/>
      <c r="P9" s="26">
        <f t="shared" ref="P9:P19" si="2">SUM(K9/D9)</f>
        <v>0.31692694541205435</v>
      </c>
      <c r="Q9" s="25">
        <f t="shared" ref="Q9:Q19" si="3">SUM(C9*P9)</f>
        <v>15862.827471764145</v>
      </c>
      <c r="R9" s="25"/>
      <c r="S9" s="25">
        <f>SUM(Q9-R9)</f>
        <v>15862.827471764145</v>
      </c>
      <c r="T9" s="27">
        <v>25026</v>
      </c>
      <c r="U9" s="28">
        <f>SUM(T9-S9)</f>
        <v>9163.1725282358548</v>
      </c>
      <c r="V9" s="28">
        <v>23176.39</v>
      </c>
    </row>
    <row r="10" spans="1:22">
      <c r="A10" s="20" t="s">
        <v>56</v>
      </c>
      <c r="B10" s="45">
        <v>98</v>
      </c>
      <c r="C10" s="20">
        <v>54615</v>
      </c>
      <c r="D10" s="20">
        <v>51129.8</v>
      </c>
      <c r="E10" s="20">
        <f t="shared" ref="E10:E19" si="4">SUM(C10-D10)</f>
        <v>3485.1999999999971</v>
      </c>
      <c r="F10" s="21">
        <f t="shared" ref="F10:F21" si="5">SUM(E10/C10)</f>
        <v>6.3813970520919111E-2</v>
      </c>
      <c r="G10" s="22">
        <v>26133</v>
      </c>
      <c r="H10" s="50">
        <f t="shared" ref="H10:H21" si="6">SUM(G10/D10)</f>
        <v>0.51111093726163603</v>
      </c>
      <c r="I10" s="51">
        <v>4809</v>
      </c>
      <c r="J10" s="27">
        <f t="shared" ref="J10:J18" si="7">SUM(H10*I10)</f>
        <v>2457.9324972912077</v>
      </c>
      <c r="K10" s="27">
        <f t="shared" si="0"/>
        <v>28590.932497291207</v>
      </c>
      <c r="L10" s="27"/>
      <c r="M10" s="25">
        <f t="shared" si="1"/>
        <v>22538.867502708796</v>
      </c>
      <c r="N10" s="25">
        <f t="shared" ref="N10:N19" si="8">SUM(K10-L10)</f>
        <v>28590.932497291207</v>
      </c>
      <c r="O10" s="20"/>
      <c r="P10" s="26">
        <f t="shared" si="2"/>
        <v>0.55918334312458107</v>
      </c>
      <c r="Q10" s="20">
        <f t="shared" si="3"/>
        <v>30539.798284748995</v>
      </c>
      <c r="R10" s="20"/>
      <c r="S10" s="20">
        <f t="shared" ref="S10:S21" si="9">SUM(Q10-R10)</f>
        <v>30539.798284748995</v>
      </c>
      <c r="T10" s="22">
        <v>43939</v>
      </c>
      <c r="U10" s="28">
        <f t="shared" ref="U10:U19" si="10">SUM(T10-S10)</f>
        <v>13399.201715251005</v>
      </c>
      <c r="V10" s="24">
        <v>39590.65</v>
      </c>
    </row>
    <row r="11" spans="1:22">
      <c r="A11" s="20" t="s">
        <v>57</v>
      </c>
      <c r="B11" s="45">
        <v>99</v>
      </c>
      <c r="C11" s="20">
        <v>135729</v>
      </c>
      <c r="D11" s="20">
        <v>125533</v>
      </c>
      <c r="E11" s="20">
        <f t="shared" si="4"/>
        <v>10196</v>
      </c>
      <c r="F11" s="21">
        <f t="shared" si="5"/>
        <v>7.5120276433186722E-2</v>
      </c>
      <c r="G11" s="22">
        <v>10330</v>
      </c>
      <c r="H11" s="50">
        <f t="shared" si="6"/>
        <v>8.2289119195749327E-2</v>
      </c>
      <c r="I11" s="51">
        <v>11152</v>
      </c>
      <c r="J11" s="27">
        <f t="shared" si="7"/>
        <v>917.68825727099647</v>
      </c>
      <c r="K11" s="27">
        <f t="shared" si="0"/>
        <v>11247.688257270996</v>
      </c>
      <c r="L11" s="27"/>
      <c r="M11" s="25">
        <f t="shared" si="1"/>
        <v>114285.311742729</v>
      </c>
      <c r="N11" s="25">
        <f t="shared" si="8"/>
        <v>11247.688257270996</v>
      </c>
      <c r="O11" s="20"/>
      <c r="P11" s="26">
        <f t="shared" si="2"/>
        <v>8.9599453986370092E-2</v>
      </c>
      <c r="Q11" s="20">
        <f t="shared" si="3"/>
        <v>12161.244290116027</v>
      </c>
      <c r="R11" s="20"/>
      <c r="S11" s="20">
        <f t="shared" si="9"/>
        <v>12161.244290116027</v>
      </c>
      <c r="T11" s="22">
        <v>72677</v>
      </c>
      <c r="U11" s="28">
        <f t="shared" si="10"/>
        <v>60515.755709883975</v>
      </c>
      <c r="V11" s="24">
        <v>72676.62</v>
      </c>
    </row>
    <row r="12" spans="1:22">
      <c r="A12" s="20" t="s">
        <v>38</v>
      </c>
      <c r="B12" s="45">
        <v>100</v>
      </c>
      <c r="C12" s="20">
        <v>224355</v>
      </c>
      <c r="D12" s="20">
        <v>189872</v>
      </c>
      <c r="E12" s="20">
        <f t="shared" si="4"/>
        <v>34483</v>
      </c>
      <c r="F12" s="21">
        <f t="shared" si="5"/>
        <v>0.15369837979987075</v>
      </c>
      <c r="G12" s="22">
        <v>45934</v>
      </c>
      <c r="H12" s="50">
        <f t="shared" si="6"/>
        <v>0.24192087300918513</v>
      </c>
      <c r="I12" s="51">
        <v>23434</v>
      </c>
      <c r="J12" s="27">
        <f t="shared" si="7"/>
        <v>5669.1737380972445</v>
      </c>
      <c r="K12" s="27">
        <f t="shared" si="0"/>
        <v>51603.173738097248</v>
      </c>
      <c r="L12" s="27"/>
      <c r="M12" s="25">
        <f t="shared" si="1"/>
        <v>138268.82626190275</v>
      </c>
      <c r="N12" s="25">
        <f t="shared" si="8"/>
        <v>51603.173738097248</v>
      </c>
      <c r="O12" s="20"/>
      <c r="P12" s="26">
        <f t="shared" si="2"/>
        <v>0.27177874430193627</v>
      </c>
      <c r="Q12" s="20">
        <f t="shared" si="3"/>
        <v>60974.920177860913</v>
      </c>
      <c r="R12" s="20"/>
      <c r="S12" s="20">
        <f t="shared" si="9"/>
        <v>60974.920177860913</v>
      </c>
      <c r="T12" s="22">
        <v>50958</v>
      </c>
      <c r="U12" s="28">
        <f t="shared" si="10"/>
        <v>-10016.920177860913</v>
      </c>
      <c r="V12" s="24">
        <v>30795.03</v>
      </c>
    </row>
    <row r="13" spans="1:22">
      <c r="A13" s="20" t="s">
        <v>39</v>
      </c>
      <c r="B13" s="45">
        <v>101</v>
      </c>
      <c r="C13" s="20">
        <v>4295</v>
      </c>
      <c r="D13" s="20">
        <v>3813</v>
      </c>
      <c r="E13" s="20">
        <f t="shared" si="4"/>
        <v>482</v>
      </c>
      <c r="F13" s="21">
        <f t="shared" si="5"/>
        <v>0.11222351571594878</v>
      </c>
      <c r="G13" s="22">
        <v>1264</v>
      </c>
      <c r="H13" s="50">
        <f t="shared" si="6"/>
        <v>0.33149750852347232</v>
      </c>
      <c r="I13" s="51">
        <v>472</v>
      </c>
      <c r="J13" s="27">
        <f t="shared" si="7"/>
        <v>156.46682402307894</v>
      </c>
      <c r="K13" s="27">
        <f t="shared" si="0"/>
        <v>1420.466824023079</v>
      </c>
      <c r="L13" s="27"/>
      <c r="M13" s="25">
        <f t="shared" si="1"/>
        <v>2392.533175976921</v>
      </c>
      <c r="N13" s="25">
        <f t="shared" si="8"/>
        <v>1420.466824023079</v>
      </c>
      <c r="O13" s="20"/>
      <c r="P13" s="26">
        <f t="shared" si="2"/>
        <v>0.37253260530371857</v>
      </c>
      <c r="Q13" s="20">
        <f t="shared" si="3"/>
        <v>1600.0275397794712</v>
      </c>
      <c r="R13" s="20"/>
      <c r="S13" s="20">
        <f t="shared" si="9"/>
        <v>1600.0275397794712</v>
      </c>
      <c r="T13" s="22">
        <v>4295</v>
      </c>
      <c r="U13" s="28">
        <f t="shared" si="10"/>
        <v>2694.9724602205288</v>
      </c>
      <c r="V13" s="24">
        <v>0</v>
      </c>
    </row>
    <row r="14" spans="1:22">
      <c r="A14" s="20" t="s">
        <v>40</v>
      </c>
      <c r="B14" s="45">
        <v>102</v>
      </c>
      <c r="C14" s="20">
        <v>29874</v>
      </c>
      <c r="D14" s="20">
        <v>26282</v>
      </c>
      <c r="E14" s="20">
        <f t="shared" si="4"/>
        <v>3592</v>
      </c>
      <c r="F14" s="21">
        <f t="shared" si="5"/>
        <v>0.12023833433755104</v>
      </c>
      <c r="G14" s="22">
        <v>20409</v>
      </c>
      <c r="H14" s="50">
        <f t="shared" si="6"/>
        <v>0.77653907617380713</v>
      </c>
      <c r="I14" s="51">
        <v>3251</v>
      </c>
      <c r="J14" s="27">
        <f t="shared" si="7"/>
        <v>2524.5285366410471</v>
      </c>
      <c r="K14" s="27">
        <f t="shared" si="0"/>
        <v>22933.528536641046</v>
      </c>
      <c r="L14" s="27"/>
      <c r="M14" s="25">
        <f t="shared" si="1"/>
        <v>3348.4714633589538</v>
      </c>
      <c r="N14" s="25">
        <f t="shared" si="8"/>
        <v>22933.528536641046</v>
      </c>
      <c r="O14" s="20"/>
      <c r="P14" s="26">
        <f t="shared" si="2"/>
        <v>0.87259449572487047</v>
      </c>
      <c r="Q14" s="20">
        <f t="shared" si="3"/>
        <v>26067.887965284779</v>
      </c>
      <c r="R14" s="20"/>
      <c r="S14" s="20">
        <f t="shared" si="9"/>
        <v>26067.887965284779</v>
      </c>
      <c r="T14" s="22">
        <v>28380</v>
      </c>
      <c r="U14" s="28">
        <f t="shared" si="10"/>
        <v>2312.1120347152209</v>
      </c>
      <c r="V14" s="24">
        <v>25542.27</v>
      </c>
    </row>
    <row r="15" spans="1:22">
      <c r="A15" s="20" t="s">
        <v>41</v>
      </c>
      <c r="B15" s="45">
        <v>103</v>
      </c>
      <c r="C15" s="20">
        <v>21605</v>
      </c>
      <c r="D15" s="20">
        <v>18968</v>
      </c>
      <c r="E15" s="20">
        <f t="shared" si="4"/>
        <v>2637</v>
      </c>
      <c r="F15" s="21">
        <f t="shared" si="5"/>
        <v>0.12205507984262902</v>
      </c>
      <c r="G15" s="22">
        <v>7702.87</v>
      </c>
      <c r="H15" s="50">
        <f t="shared" si="6"/>
        <v>0.40609816533108395</v>
      </c>
      <c r="I15" s="51">
        <v>2346</v>
      </c>
      <c r="J15" s="27">
        <f t="shared" si="7"/>
        <v>952.70629586672294</v>
      </c>
      <c r="K15" s="27">
        <f t="shared" si="0"/>
        <v>8655.5762958667219</v>
      </c>
      <c r="L15" s="27"/>
      <c r="M15" s="25">
        <f t="shared" si="1"/>
        <v>10312.423704133278</v>
      </c>
      <c r="N15" s="25">
        <f t="shared" si="8"/>
        <v>8655.5762958667219</v>
      </c>
      <c r="O15" s="20"/>
      <c r="P15" s="26">
        <f t="shared" si="2"/>
        <v>0.45632519484746531</v>
      </c>
      <c r="Q15" s="20">
        <f t="shared" si="3"/>
        <v>9858.9058346794882</v>
      </c>
      <c r="R15" s="20"/>
      <c r="S15" s="20">
        <f t="shared" si="9"/>
        <v>9858.9058346794882</v>
      </c>
      <c r="T15" s="22">
        <v>10803</v>
      </c>
      <c r="U15" s="28">
        <f t="shared" si="10"/>
        <v>944.09416532051182</v>
      </c>
      <c r="V15" s="24">
        <v>9722.25</v>
      </c>
    </row>
    <row r="16" spans="1:22">
      <c r="A16" s="20" t="s">
        <v>42</v>
      </c>
      <c r="B16" s="45">
        <v>104</v>
      </c>
      <c r="C16" s="20">
        <v>74395</v>
      </c>
      <c r="D16" s="20">
        <v>69750</v>
      </c>
      <c r="E16" s="20">
        <f t="shared" si="4"/>
        <v>4645</v>
      </c>
      <c r="F16" s="21">
        <f t="shared" si="5"/>
        <v>6.2436991733315413E-2</v>
      </c>
      <c r="G16" s="22">
        <v>70014.55</v>
      </c>
      <c r="H16" s="50">
        <f t="shared" si="6"/>
        <v>1.0037928315412188</v>
      </c>
      <c r="I16" s="51">
        <v>8656</v>
      </c>
      <c r="J16" s="27">
        <v>8656</v>
      </c>
      <c r="K16" s="27">
        <f t="shared" si="0"/>
        <v>78670.55</v>
      </c>
      <c r="L16" s="27"/>
      <c r="M16" s="25">
        <f t="shared" si="1"/>
        <v>-8920.5500000000029</v>
      </c>
      <c r="N16" s="25">
        <f t="shared" si="8"/>
        <v>78670.55</v>
      </c>
      <c r="O16" s="20"/>
      <c r="P16" s="26">
        <f t="shared" si="2"/>
        <v>1.1278931899641578</v>
      </c>
      <c r="Q16" s="20">
        <f t="shared" si="3"/>
        <v>83909.613867383523</v>
      </c>
      <c r="R16" s="20"/>
      <c r="S16" s="20">
        <f t="shared" si="9"/>
        <v>83909.613867383523</v>
      </c>
      <c r="T16" s="22">
        <v>66956</v>
      </c>
      <c r="U16" s="28">
        <f t="shared" si="10"/>
        <v>-16953.613867383523</v>
      </c>
      <c r="V16" s="24">
        <v>60259.59</v>
      </c>
    </row>
    <row r="17" spans="1:22">
      <c r="A17" s="20" t="s">
        <v>43</v>
      </c>
      <c r="B17" s="45">
        <v>105</v>
      </c>
      <c r="C17" s="20">
        <v>61371</v>
      </c>
      <c r="D17" s="20">
        <v>56050</v>
      </c>
      <c r="E17" s="20">
        <f t="shared" si="4"/>
        <v>5321</v>
      </c>
      <c r="F17" s="21">
        <f t="shared" si="5"/>
        <v>8.6702188329992991E-2</v>
      </c>
      <c r="G17" s="22">
        <v>31377</v>
      </c>
      <c r="H17" s="50">
        <f t="shared" si="6"/>
        <v>0.5598037466547725</v>
      </c>
      <c r="I17" s="51">
        <v>6947</v>
      </c>
      <c r="J17" s="27">
        <f t="shared" si="7"/>
        <v>3888.9566280107047</v>
      </c>
      <c r="K17" s="27">
        <f t="shared" si="0"/>
        <v>35265.956628010703</v>
      </c>
      <c r="L17" s="27"/>
      <c r="M17" s="25">
        <f t="shared" si="1"/>
        <v>20784.043371989297</v>
      </c>
      <c r="N17" s="25">
        <f t="shared" si="8"/>
        <v>35265.956628010703</v>
      </c>
      <c r="O17" s="20"/>
      <c r="P17" s="26">
        <f t="shared" si="2"/>
        <v>0.62918745099037832</v>
      </c>
      <c r="Q17" s="20">
        <f t="shared" si="3"/>
        <v>38613.863054730507</v>
      </c>
      <c r="R17" s="20"/>
      <c r="S17" s="20">
        <f t="shared" si="9"/>
        <v>38613.863054730507</v>
      </c>
      <c r="T17" s="22">
        <v>24548</v>
      </c>
      <c r="U17" s="28">
        <f t="shared" si="10"/>
        <v>-14065.863054730507</v>
      </c>
      <c r="V17" s="24">
        <v>22154.93</v>
      </c>
    </row>
    <row r="18" spans="1:22">
      <c r="A18" s="20" t="s">
        <v>44</v>
      </c>
      <c r="B18" s="45">
        <v>106</v>
      </c>
      <c r="C18" s="20">
        <v>17146</v>
      </c>
      <c r="D18" s="20">
        <v>16150</v>
      </c>
      <c r="E18" s="20">
        <f t="shared" si="4"/>
        <v>996</v>
      </c>
      <c r="F18" s="21">
        <f t="shared" si="5"/>
        <v>5.8089350285780939E-2</v>
      </c>
      <c r="G18" s="22">
        <v>1628.66</v>
      </c>
      <c r="H18" s="50">
        <f t="shared" si="6"/>
        <v>0.10084582043343654</v>
      </c>
      <c r="I18" s="51">
        <v>1396</v>
      </c>
      <c r="J18" s="27">
        <f t="shared" si="7"/>
        <v>140.7807653250774</v>
      </c>
      <c r="K18" s="27">
        <f t="shared" si="0"/>
        <v>1769.4407653250776</v>
      </c>
      <c r="L18" s="27"/>
      <c r="M18" s="25">
        <f t="shared" si="1"/>
        <v>14380.559234674922</v>
      </c>
      <c r="N18" s="25">
        <f t="shared" si="8"/>
        <v>1769.4407653250776</v>
      </c>
      <c r="O18" s="20"/>
      <c r="P18" s="26">
        <f t="shared" si="2"/>
        <v>0.10956289568576331</v>
      </c>
      <c r="Q18" s="20">
        <f t="shared" si="3"/>
        <v>1878.5654094280978</v>
      </c>
      <c r="R18" s="20"/>
      <c r="S18" s="20">
        <f t="shared" si="9"/>
        <v>1878.5654094280978</v>
      </c>
      <c r="T18" s="22">
        <v>0</v>
      </c>
      <c r="U18" s="28">
        <f t="shared" si="10"/>
        <v>-1878.5654094280978</v>
      </c>
      <c r="V18" s="24">
        <v>0</v>
      </c>
    </row>
    <row r="19" spans="1:22">
      <c r="A19" s="20" t="s">
        <v>45</v>
      </c>
      <c r="B19" s="45">
        <v>107</v>
      </c>
      <c r="C19" s="20">
        <v>48543</v>
      </c>
      <c r="D19" s="20">
        <v>44331</v>
      </c>
      <c r="E19" s="20">
        <f t="shared" si="4"/>
        <v>4212</v>
      </c>
      <c r="F19" s="21">
        <f t="shared" si="5"/>
        <v>8.6768432111735988E-2</v>
      </c>
      <c r="G19" s="22">
        <v>36489</v>
      </c>
      <c r="H19" s="50">
        <f t="shared" si="6"/>
        <v>0.82310347161128783</v>
      </c>
      <c r="I19" s="51">
        <v>5494</v>
      </c>
      <c r="J19" s="27">
        <f>SUM(H19*I19)</f>
        <v>4522.1304730324155</v>
      </c>
      <c r="K19" s="27">
        <f t="shared" si="0"/>
        <v>41011.130473032419</v>
      </c>
      <c r="L19" s="27"/>
      <c r="M19" s="25">
        <f t="shared" si="1"/>
        <v>3319.8695269675809</v>
      </c>
      <c r="N19" s="25">
        <f t="shared" si="8"/>
        <v>41011.130473032419</v>
      </c>
      <c r="O19" s="20"/>
      <c r="P19" s="26">
        <f t="shared" si="2"/>
        <v>0.92511178347053802</v>
      </c>
      <c r="Q19" s="20">
        <f t="shared" si="3"/>
        <v>44907.701305010327</v>
      </c>
      <c r="R19" s="20"/>
      <c r="S19" s="20">
        <f t="shared" si="9"/>
        <v>44907.701305010327</v>
      </c>
      <c r="T19" s="22">
        <v>43689</v>
      </c>
      <c r="U19" s="28">
        <f t="shared" si="10"/>
        <v>-1218.7013050103269</v>
      </c>
      <c r="V19" s="24">
        <v>0</v>
      </c>
    </row>
    <row r="20" spans="1:22">
      <c r="A20" s="20"/>
      <c r="B20" s="45"/>
      <c r="C20" s="20"/>
      <c r="D20" s="20"/>
      <c r="E20" s="20"/>
      <c r="F20" s="20"/>
      <c r="G20" s="22"/>
      <c r="H20" s="49"/>
      <c r="I20" s="52"/>
      <c r="J20" s="22"/>
      <c r="K20" s="22"/>
      <c r="L20" s="22"/>
      <c r="M20" s="20"/>
      <c r="N20" s="20"/>
      <c r="O20" s="20"/>
      <c r="P20" s="20"/>
      <c r="Q20" s="20"/>
      <c r="R20" s="20"/>
      <c r="S20" s="20"/>
      <c r="T20" s="22"/>
      <c r="U20" s="24"/>
      <c r="V20" s="24"/>
    </row>
    <row r="21" spans="1:22">
      <c r="A21" s="20" t="s">
        <v>28</v>
      </c>
      <c r="B21" s="20"/>
      <c r="C21" s="20">
        <f>SUM(C9:C20)</f>
        <v>721980</v>
      </c>
      <c r="D21" s="20">
        <f>SUM(D9:D19)</f>
        <v>647587.80000000005</v>
      </c>
      <c r="E21" s="20">
        <f>SUM(E9:E19)</f>
        <v>74392.2</v>
      </c>
      <c r="F21" s="21">
        <f t="shared" si="5"/>
        <v>0.10303914235851408</v>
      </c>
      <c r="G21" s="20">
        <f t="shared" ref="G21:O21" si="11">SUM(G9:G19)</f>
        <v>264171.07999999996</v>
      </c>
      <c r="H21" s="50">
        <f t="shared" si="6"/>
        <v>0.40793090913695401</v>
      </c>
      <c r="I21" s="20">
        <f t="shared" si="11"/>
        <v>73622</v>
      </c>
      <c r="J21" s="20">
        <f t="shared" si="11"/>
        <v>31483.777763398091</v>
      </c>
      <c r="K21" s="20">
        <f t="shared" si="11"/>
        <v>295654.85776339809</v>
      </c>
      <c r="L21" s="20">
        <f t="shared" si="11"/>
        <v>0</v>
      </c>
      <c r="M21" s="20">
        <f t="shared" si="11"/>
        <v>351932.9422366019</v>
      </c>
      <c r="N21" s="20">
        <f t="shared" si="11"/>
        <v>295654.85776339809</v>
      </c>
      <c r="O21" s="20">
        <f t="shared" si="11"/>
        <v>0</v>
      </c>
      <c r="P21" s="26">
        <f>SUM(K21/D21)</f>
        <v>0.45654791174787118</v>
      </c>
      <c r="Q21" s="20">
        <f>SUM(C21*P21)</f>
        <v>329618.46132372803</v>
      </c>
      <c r="R21" s="20">
        <f>SUM(R9:R19)</f>
        <v>0</v>
      </c>
      <c r="S21" s="20">
        <f t="shared" si="9"/>
        <v>329618.46132372803</v>
      </c>
      <c r="T21" s="20">
        <f>SUM(T9:T19)</f>
        <v>371271</v>
      </c>
      <c r="U21" s="24">
        <f>SUM(U9:U19)</f>
        <v>44895.644799213718</v>
      </c>
      <c r="V21" s="24">
        <f>SUM(V9:V19)</f>
        <v>283917.73</v>
      </c>
    </row>
    <row r="22" spans="1:22">
      <c r="A22" s="2"/>
      <c r="B22" s="16"/>
      <c r="C22" s="16"/>
      <c r="D22" s="16"/>
      <c r="E22" s="2"/>
      <c r="F22" s="2"/>
      <c r="G22" s="3"/>
      <c r="H22" s="3"/>
      <c r="I22" s="3"/>
      <c r="J22" s="3"/>
      <c r="K22" s="3"/>
      <c r="L22" s="3"/>
      <c r="M22" s="2"/>
      <c r="N22" s="2"/>
      <c r="O22" s="2"/>
      <c r="P22" s="2"/>
      <c r="Q22" s="2"/>
      <c r="R22" s="2"/>
      <c r="S22" s="2"/>
      <c r="T22" s="3"/>
      <c r="U22" s="2"/>
    </row>
    <row r="23" spans="1:22">
      <c r="A23" s="2"/>
      <c r="B23" s="16"/>
      <c r="C23" s="16"/>
      <c r="D23" s="16"/>
      <c r="E23" s="2"/>
      <c r="F23" s="2"/>
      <c r="G23" s="3"/>
      <c r="H23" s="3"/>
      <c r="I23" s="3"/>
      <c r="J23" s="3"/>
      <c r="K23" s="3"/>
      <c r="L23" s="3"/>
      <c r="M23" s="2"/>
      <c r="N23" s="2"/>
      <c r="O23" s="2"/>
      <c r="P23" s="2"/>
      <c r="Q23" s="2"/>
      <c r="R23" s="2"/>
      <c r="S23" s="2"/>
      <c r="T23" s="3"/>
      <c r="U23" s="2"/>
    </row>
    <row r="24" spans="1:22">
      <c r="A24" s="38" t="s">
        <v>37</v>
      </c>
      <c r="B24" s="30"/>
      <c r="C24" s="30"/>
      <c r="D24" s="30"/>
      <c r="E24" s="30"/>
      <c r="F24" s="30"/>
      <c r="G24" s="3"/>
      <c r="H24" s="3"/>
      <c r="I24" s="3"/>
      <c r="J24" s="3"/>
      <c r="K24" s="3"/>
      <c r="L24" s="3"/>
      <c r="M24" s="2"/>
      <c r="N24" s="2"/>
      <c r="O24" s="2"/>
      <c r="P24" s="2"/>
      <c r="Q24" s="2"/>
      <c r="R24" s="2"/>
      <c r="S24" s="2"/>
      <c r="T24" s="3"/>
      <c r="U24" s="2"/>
    </row>
    <row r="25" spans="1:22">
      <c r="A25" s="34" t="s">
        <v>32</v>
      </c>
      <c r="B25" s="32"/>
      <c r="C25" s="32"/>
      <c r="D25" s="32" t="s">
        <v>4</v>
      </c>
      <c r="E25" s="32" t="s">
        <v>4</v>
      </c>
      <c r="F25" s="32" t="s">
        <v>8</v>
      </c>
      <c r="G25" s="3"/>
      <c r="H25" s="3"/>
      <c r="I25" s="3"/>
      <c r="J25" s="3"/>
      <c r="K25" s="3"/>
      <c r="L25" s="3"/>
      <c r="M25" s="2"/>
      <c r="N25" s="2"/>
      <c r="O25" s="2"/>
      <c r="P25" s="2"/>
      <c r="Q25" s="2"/>
      <c r="R25" s="2"/>
      <c r="S25" s="2"/>
      <c r="T25" s="3"/>
      <c r="U25" s="2"/>
    </row>
    <row r="26" spans="1:22">
      <c r="A26" s="34"/>
      <c r="B26" s="32" t="s">
        <v>7</v>
      </c>
      <c r="C26" s="32" t="s">
        <v>3</v>
      </c>
      <c r="D26" s="32" t="s">
        <v>22</v>
      </c>
      <c r="E26" s="32" t="s">
        <v>5</v>
      </c>
      <c r="F26" s="32" t="s">
        <v>5</v>
      </c>
      <c r="G26" s="3"/>
      <c r="H26" s="3"/>
      <c r="I26" s="3"/>
      <c r="J26" s="3"/>
      <c r="K26" s="3"/>
      <c r="L26" s="3"/>
      <c r="M26" s="2"/>
      <c r="N26" s="2"/>
      <c r="O26" s="2"/>
      <c r="P26" s="2"/>
      <c r="Q26" s="2"/>
      <c r="R26" s="2"/>
      <c r="S26" s="2"/>
      <c r="T26" s="3"/>
      <c r="U26" s="2"/>
    </row>
    <row r="27" spans="1:22">
      <c r="A27" s="35"/>
      <c r="B27" s="33" t="s">
        <v>2</v>
      </c>
      <c r="C27" s="33" t="s">
        <v>27</v>
      </c>
      <c r="D27" s="33" t="s">
        <v>23</v>
      </c>
      <c r="E27" s="33" t="s">
        <v>24</v>
      </c>
      <c r="F27" s="33" t="s">
        <v>9</v>
      </c>
      <c r="G27" s="3"/>
      <c r="H27" s="3"/>
      <c r="I27" s="3"/>
      <c r="J27" s="3"/>
      <c r="K27" s="3"/>
      <c r="L27" s="3"/>
      <c r="M27" s="2"/>
      <c r="N27" s="2"/>
      <c r="O27" s="2"/>
      <c r="P27" s="2"/>
      <c r="Q27" s="23"/>
      <c r="R27" s="2"/>
      <c r="S27" s="2"/>
      <c r="T27" s="3"/>
      <c r="U27" s="2"/>
    </row>
    <row r="28" spans="1:22">
      <c r="A28" s="31" t="s">
        <v>46</v>
      </c>
      <c r="B28" s="13">
        <v>108</v>
      </c>
      <c r="C28" s="36">
        <v>19679</v>
      </c>
      <c r="D28" s="36">
        <v>17970</v>
      </c>
      <c r="E28" s="36">
        <f t="shared" ref="E28:E34" si="12">SUM(C28-D28)</f>
        <v>1709</v>
      </c>
      <c r="F28" s="37">
        <f t="shared" ref="F28:F37" si="13">SUM(E28/C28)</f>
        <v>8.6843843691244468E-2</v>
      </c>
      <c r="K28" s="47"/>
    </row>
    <row r="29" spans="1:22">
      <c r="A29" s="31" t="s">
        <v>47</v>
      </c>
      <c r="B29" s="46">
        <v>109</v>
      </c>
      <c r="C29" s="24">
        <v>8487</v>
      </c>
      <c r="D29" s="24">
        <v>7751</v>
      </c>
      <c r="E29" s="24">
        <f t="shared" si="12"/>
        <v>736</v>
      </c>
      <c r="F29" s="26">
        <f t="shared" si="13"/>
        <v>8.6720867208672087E-2</v>
      </c>
    </row>
    <row r="30" spans="1:22">
      <c r="A30" s="31" t="s">
        <v>48</v>
      </c>
      <c r="B30" s="46">
        <v>110</v>
      </c>
      <c r="C30" s="24">
        <v>20483</v>
      </c>
      <c r="D30" s="24">
        <v>18854</v>
      </c>
      <c r="E30" s="24">
        <f t="shared" si="12"/>
        <v>1629</v>
      </c>
      <c r="F30" s="26">
        <f t="shared" si="13"/>
        <v>7.9529365815554365E-2</v>
      </c>
    </row>
    <row r="31" spans="1:22">
      <c r="A31" s="31" t="s">
        <v>49</v>
      </c>
      <c r="B31" s="46">
        <v>111</v>
      </c>
      <c r="C31" s="24">
        <v>8933</v>
      </c>
      <c r="D31" s="24">
        <v>8165</v>
      </c>
      <c r="E31" s="24">
        <f t="shared" si="12"/>
        <v>768</v>
      </c>
      <c r="F31" s="26">
        <f t="shared" si="13"/>
        <v>8.5973357214821453E-2</v>
      </c>
    </row>
    <row r="32" spans="1:22">
      <c r="A32" s="31" t="s">
        <v>50</v>
      </c>
      <c r="B32" s="46">
        <v>112</v>
      </c>
      <c r="C32" s="24">
        <v>338140</v>
      </c>
      <c r="D32" s="24">
        <v>310885</v>
      </c>
      <c r="E32" s="24">
        <f t="shared" si="12"/>
        <v>27255</v>
      </c>
      <c r="F32" s="26">
        <f t="shared" si="13"/>
        <v>8.0602708937126635E-2</v>
      </c>
    </row>
    <row r="33" spans="1:6">
      <c r="A33" s="31" t="s">
        <v>51</v>
      </c>
      <c r="B33" s="46">
        <v>113</v>
      </c>
      <c r="C33" s="24">
        <v>550071</v>
      </c>
      <c r="D33" s="24">
        <v>490050</v>
      </c>
      <c r="E33" s="24">
        <f t="shared" si="12"/>
        <v>60021</v>
      </c>
      <c r="F33" s="26">
        <f t="shared" si="13"/>
        <v>0.10911500515388013</v>
      </c>
    </row>
    <row r="34" spans="1:6">
      <c r="A34" s="31" t="s">
        <v>52</v>
      </c>
      <c r="B34" s="46">
        <v>114</v>
      </c>
      <c r="C34" s="24">
        <v>86879</v>
      </c>
      <c r="D34" s="24">
        <v>79431</v>
      </c>
      <c r="E34" s="24">
        <f t="shared" si="12"/>
        <v>7448</v>
      </c>
      <c r="F34" s="26">
        <f t="shared" si="13"/>
        <v>8.5728426892574733E-2</v>
      </c>
    </row>
    <row r="35" spans="1:6">
      <c r="A35" s="31" t="s">
        <v>53</v>
      </c>
      <c r="B35" s="46">
        <v>115</v>
      </c>
      <c r="C35" s="24">
        <v>415190</v>
      </c>
      <c r="D35" s="24">
        <v>383899</v>
      </c>
      <c r="E35" s="24">
        <f>SUM(C35-D35)</f>
        <v>31291</v>
      </c>
      <c r="F35" s="26">
        <f t="shared" si="13"/>
        <v>7.5365495315397768E-2</v>
      </c>
    </row>
    <row r="36" spans="1:6">
      <c r="A36" s="31"/>
      <c r="B36" s="31"/>
      <c r="C36" s="24"/>
      <c r="D36" s="24"/>
      <c r="E36" s="24"/>
      <c r="F36" s="31"/>
    </row>
    <row r="37" spans="1:6">
      <c r="A37" s="31" t="s">
        <v>33</v>
      </c>
      <c r="B37" s="31"/>
      <c r="C37" s="24">
        <f>SUM(C28:C35)</f>
        <v>1447862</v>
      </c>
      <c r="D37" s="24">
        <f>SUM(D28:D35)</f>
        <v>1317005</v>
      </c>
      <c r="E37" s="24">
        <f>SUM(E28:E35)</f>
        <v>130857</v>
      </c>
      <c r="F37" s="26">
        <f t="shared" si="13"/>
        <v>9.0379469866603307E-2</v>
      </c>
    </row>
  </sheetData>
  <phoneticPr fontId="2" type="noConversion"/>
  <pageMargins left="0" right="0" top="0.5" bottom="1" header="0" footer="0"/>
  <pageSetup paperSize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Choice Fence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</dc:creator>
  <cp:lastModifiedBy>Julie</cp:lastModifiedBy>
  <cp:lastPrinted>2011-12-27T21:53:57Z</cp:lastPrinted>
  <dcterms:created xsi:type="dcterms:W3CDTF">2011-12-14T00:44:10Z</dcterms:created>
  <dcterms:modified xsi:type="dcterms:W3CDTF">2012-01-02T01:25:43Z</dcterms:modified>
</cp:coreProperties>
</file>